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liquidity ratios" sheetId="1" r:id="rId1"/>
    <sheet name="Solvency" sheetId="3" r:id="rId2"/>
    <sheet name="Market ratios" sheetId="2" r:id="rId3"/>
    <sheet name="profitability ratio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B7" i="2"/>
  <c r="D7" i="4"/>
  <c r="D5" i="4"/>
  <c r="E13" i="4" l="1"/>
  <c r="D13" i="4"/>
  <c r="E10" i="4"/>
  <c r="D10" i="4"/>
  <c r="E8" i="3"/>
  <c r="D8" i="3"/>
  <c r="E4" i="3"/>
  <c r="D4" i="3"/>
  <c r="E4" i="1"/>
  <c r="D4" i="1"/>
  <c r="E7" i="1"/>
  <c r="D7" i="1"/>
  <c r="E14" i="4" l="1"/>
  <c r="D14" i="4"/>
  <c r="E7" i="4"/>
  <c r="E2" i="4"/>
  <c r="D2" i="4"/>
  <c r="E10" i="1"/>
  <c r="D10" i="1"/>
</calcChain>
</file>

<file path=xl/sharedStrings.xml><?xml version="1.0" encoding="utf-8"?>
<sst xmlns="http://schemas.openxmlformats.org/spreadsheetml/2006/main" count="25" uniqueCount="25">
  <si>
    <t>monetary assets/current liabilities</t>
  </si>
  <si>
    <t>Debt ratio</t>
  </si>
  <si>
    <t>Total Liablities/Total Assets</t>
  </si>
  <si>
    <t>Quick ratio</t>
  </si>
  <si>
    <t>Current Assets /Current liablities</t>
  </si>
  <si>
    <t>Gross profit margin</t>
  </si>
  <si>
    <t>cost of sales/net revenue</t>
  </si>
  <si>
    <t>Cash ratio</t>
  </si>
  <si>
    <t>Cash plus short-term marketable securities/current liabilities</t>
  </si>
  <si>
    <t>Netprofit margin</t>
  </si>
  <si>
    <t>Net profit/net revenue</t>
  </si>
  <si>
    <t>Return on Assets</t>
  </si>
  <si>
    <t>Net income /Total Assets</t>
  </si>
  <si>
    <t>Current ratio</t>
  </si>
  <si>
    <t>Debt to equity ratio</t>
  </si>
  <si>
    <t>debt/equity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</si>
  <si>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 xml:space="preserve">Return on Equity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</si>
  <si>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>Return on Assets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</si>
  <si>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>Gross Profit Margin</t>
    </r>
  </si>
  <si>
    <t>48,35</t>
  </si>
  <si>
    <t>Return on equity</t>
  </si>
  <si>
    <t>average equity</t>
  </si>
  <si>
    <t>Price to earnings ratio</t>
  </si>
  <si>
    <t>EPS=</t>
  </si>
  <si>
    <t>Share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</si>
</sst>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D4" sqref="D4"/>
    </sheetView>
  </sheetViews>
  <sheetFormatPr defaultRowHeight="15" x14ac:dyDescent="0.25"/>
  <cols>
    <col min="1" max="1" width="12.28515625" bestFit="1" customWidth="1"/>
  </cols>
  <sheetData>
    <row r="2" spans="1:5" x14ac:dyDescent="0.25">
      <c r="A2" t="s">
        <v>3</v>
      </c>
      <c r="D2">
        <v>2017</v>
      </c>
      <c r="E2">
        <v>2016</v>
      </c>
    </row>
    <row r="3" spans="1:5" x14ac:dyDescent="0.25">
      <c r="B3" t="s">
        <v>0</v>
      </c>
    </row>
    <row r="4" spans="1:5" x14ac:dyDescent="0.25">
      <c r="D4">
        <f>(128645-4855)/(100814)</f>
        <v>1.2279048544844962</v>
      </c>
      <c r="E4">
        <f>(106869-2132)/79006</f>
        <v>1.3256841252563096</v>
      </c>
    </row>
    <row r="6" spans="1:5" x14ac:dyDescent="0.25">
      <c r="A6" t="s">
        <v>13</v>
      </c>
      <c r="B6" t="s">
        <v>4</v>
      </c>
    </row>
    <row r="7" spans="1:5" x14ac:dyDescent="0.25">
      <c r="D7">
        <f>128645/100814</f>
        <v>1.2760628484139107</v>
      </c>
      <c r="E7">
        <f>106869/79006</f>
        <v>1.352669417512594</v>
      </c>
    </row>
    <row r="9" spans="1:5" ht="27" customHeight="1" x14ac:dyDescent="0.25">
      <c r="A9" t="s">
        <v>7</v>
      </c>
      <c r="B9" s="1" t="s">
        <v>8</v>
      </c>
    </row>
    <row r="10" spans="1:5" x14ac:dyDescent="0.25">
      <c r="D10">
        <f>24745/(19377+2238)</f>
        <v>1.1448068470969235</v>
      </c>
      <c r="E10">
        <f>34293/(20170+1675)</f>
        <v>1.5698329137102311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9" sqref="E9"/>
    </sheetView>
  </sheetViews>
  <sheetFormatPr defaultRowHeight="15" x14ac:dyDescent="0.25"/>
  <sheetData>
    <row r="1" spans="1:5" x14ac:dyDescent="0.25">
      <c r="D1">
        <v>2017</v>
      </c>
      <c r="E1">
        <v>2016</v>
      </c>
    </row>
    <row r="2" spans="1:5" x14ac:dyDescent="0.25">
      <c r="A2" t="s">
        <v>1</v>
      </c>
    </row>
    <row r="3" spans="1:5" x14ac:dyDescent="0.25">
      <c r="B3" t="s">
        <v>2</v>
      </c>
    </row>
    <row r="4" spans="1:5" x14ac:dyDescent="0.25">
      <c r="D4">
        <f>241272/128645</f>
        <v>1.8754868047728244</v>
      </c>
      <c r="E4">
        <f>193437/321686</f>
        <v>0.60132240756514121</v>
      </c>
    </row>
    <row r="6" spans="1:5" x14ac:dyDescent="0.25">
      <c r="A6" t="s">
        <v>14</v>
      </c>
    </row>
    <row r="8" spans="1:5" x14ac:dyDescent="0.25">
      <c r="B8" t="s">
        <v>15</v>
      </c>
      <c r="D8">
        <f>241272/375319</f>
        <v>0.64284515305646661</v>
      </c>
      <c r="E8">
        <f>193437/321686</f>
        <v>0.60132240756514121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zoomScale="130" zoomScaleNormal="130" workbookViewId="0">
      <selection activeCell="B7" sqref="B7"/>
    </sheetView>
  </sheetViews>
  <sheetFormatPr defaultRowHeight="15" x14ac:dyDescent="0.25"/>
  <cols>
    <col min="1" max="1" width="18" bestFit="1" customWidth="1"/>
  </cols>
  <sheetData>
    <row r="3" spans="1:3" x14ac:dyDescent="0.25">
      <c r="A3" t="s">
        <v>22</v>
      </c>
    </row>
    <row r="4" spans="1:3" x14ac:dyDescent="0.25">
      <c r="A4" t="s">
        <v>23</v>
      </c>
      <c r="B4">
        <v>9.27</v>
      </c>
      <c r="C4">
        <v>8.35</v>
      </c>
    </row>
    <row r="5" spans="1:3" x14ac:dyDescent="0.25">
      <c r="A5" t="s">
        <v>24</v>
      </c>
      <c r="B5">
        <v>2.4</v>
      </c>
      <c r="C5">
        <v>2.1800000000000002</v>
      </c>
    </row>
    <row r="7" spans="1:3" x14ac:dyDescent="0.25">
      <c r="B7">
        <f>B5/B4</f>
        <v>0.25889967637540451</v>
      </c>
      <c r="C7">
        <f>C5/C4</f>
        <v>0.26107784431137726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G16" sqref="G16"/>
    </sheetView>
  </sheetViews>
  <sheetFormatPr defaultRowHeight="15" x14ac:dyDescent="0.25"/>
  <sheetData>
    <row r="1" spans="1:14" x14ac:dyDescent="0.25">
      <c r="A1" t="s">
        <v>9</v>
      </c>
      <c r="D1">
        <v>2017</v>
      </c>
      <c r="E1">
        <v>2016</v>
      </c>
    </row>
    <row r="2" spans="1:14" x14ac:dyDescent="0.25">
      <c r="B2" t="s">
        <v>10</v>
      </c>
      <c r="D2">
        <f>(15221/107788)*100</f>
        <v>14.121237985675586</v>
      </c>
      <c r="E2">
        <f>(14136/105529)*100</f>
        <v>13.39536999308247</v>
      </c>
    </row>
    <row r="4" spans="1:14" x14ac:dyDescent="0.25">
      <c r="A4" t="s">
        <v>20</v>
      </c>
      <c r="C4" t="s">
        <v>21</v>
      </c>
    </row>
    <row r="5" spans="1:14" x14ac:dyDescent="0.25">
      <c r="D5">
        <f>(107147+134047)/2</f>
        <v>120597</v>
      </c>
    </row>
    <row r="6" spans="1:14" x14ac:dyDescent="0.25">
      <c r="N6" s="2" t="s">
        <v>16</v>
      </c>
    </row>
    <row r="7" spans="1:14" x14ac:dyDescent="0.25">
      <c r="D7">
        <f>48351/D5</f>
        <v>0.40093037140227367</v>
      </c>
      <c r="E7">
        <f>(18774/105529)*100</f>
        <v>17.790370419505539</v>
      </c>
      <c r="I7" t="s">
        <v>19</v>
      </c>
      <c r="N7" s="2" t="s">
        <v>17</v>
      </c>
    </row>
    <row r="8" spans="1:14" x14ac:dyDescent="0.25">
      <c r="A8" t="s">
        <v>11</v>
      </c>
      <c r="N8" s="2" t="s">
        <v>18</v>
      </c>
    </row>
    <row r="9" spans="1:14" x14ac:dyDescent="0.25">
      <c r="B9" t="s">
        <v>12</v>
      </c>
    </row>
    <row r="10" spans="1:14" x14ac:dyDescent="0.25">
      <c r="D10">
        <f>48351/375319</f>
        <v>0.12882641166580963</v>
      </c>
      <c r="E10">
        <f>45687/321686</f>
        <v>0.14202358821956815</v>
      </c>
    </row>
    <row r="12" spans="1:14" x14ac:dyDescent="0.25">
      <c r="A12" t="s">
        <v>5</v>
      </c>
    </row>
    <row r="13" spans="1:14" x14ac:dyDescent="0.25">
      <c r="B13" t="s">
        <v>6</v>
      </c>
      <c r="D13">
        <f>88186/229234</f>
        <v>0.38469860491899105</v>
      </c>
      <c r="E13">
        <f>84263/215639</f>
        <v>0.39075955648097049</v>
      </c>
    </row>
    <row r="14" spans="1:14" x14ac:dyDescent="0.25">
      <c r="D14">
        <f>D13*100</f>
        <v>38.469860491899105</v>
      </c>
      <c r="E14">
        <f>E13*100</f>
        <v>39.07595564809705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liquidity ratios</vt:lpstr>
      <vt:lpstr>Solvency</vt:lpstr>
      <vt:lpstr>Market ratios</vt:lpstr>
      <vt:lpstr>profitability 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Windows User</cp:lastModifiedBy>
  <dcterms:created xsi:type="dcterms:W3CDTF">2018-03-22T11:09:35Z</dcterms:created>
  <dcterms:modified xsi:type="dcterms:W3CDTF">2018-12-04T01:38:03Z</dcterms:modified>
</cp:coreProperties>
</file>